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9 ChE Thermo 2021/"/>
    </mc:Choice>
  </mc:AlternateContent>
  <xr:revisionPtr revIDLastSave="0" documentId="10_ncr:8100000_{D5738D88-DB28-D64C-8403-884AB740ADF4}" xr6:coauthVersionLast="34" xr6:coauthVersionMax="34" xr10:uidLastSave="{00000000-0000-0000-0000-000000000000}"/>
  <bookViews>
    <workbookView xWindow="1180" yWindow="460" windowWidth="27360" windowHeight="20000" activeTab="1" xr2:uid="{D13462F4-CCB7-034B-8A91-71B182C3F0C4}"/>
  </bookViews>
  <sheets>
    <sheet name="Calculations" sheetId="1" r:id="rId1"/>
    <sheet name="Answer Sheet" sheetId="2" r:id="rId2"/>
  </sheets>
  <definedNames>
    <definedName name="solver_adj" localSheetId="0" hidden="1">Calculations!$F$12:$F$13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hs1" localSheetId="0" hidden="1">Calculations!$H$12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opt" localSheetId="0" hidden="1">Calculations!$H$11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7" i="1" l="1"/>
</calcChain>
</file>

<file path=xl/sharedStrings.xml><?xml version="1.0" encoding="utf-8"?>
<sst xmlns="http://schemas.openxmlformats.org/spreadsheetml/2006/main" count="31" uniqueCount="31">
  <si>
    <t>a, cm3/mole</t>
  </si>
  <si>
    <t>b, cm3/mole</t>
  </si>
  <si>
    <t>Cp, A</t>
  </si>
  <si>
    <t>Cp, B</t>
  </si>
  <si>
    <t>T, K Cp, J/(mole K)</t>
  </si>
  <si>
    <t>V2/V1</t>
  </si>
  <si>
    <t>T1, K</t>
  </si>
  <si>
    <t>P1, Mpa</t>
  </si>
  <si>
    <t>DH</t>
  </si>
  <si>
    <t>EOS</t>
  </si>
  <si>
    <t>=0</t>
  </si>
  <si>
    <t>V2, cm3/mole</t>
  </si>
  <si>
    <t>V1,cm3/mole</t>
  </si>
  <si>
    <t>P2, Mpa</t>
  </si>
  <si>
    <t>T2, K</t>
  </si>
  <si>
    <t>Part C</t>
  </si>
  <si>
    <t>Part D</t>
  </si>
  <si>
    <t>DG, J/mole</t>
  </si>
  <si>
    <t>e)</t>
  </si>
  <si>
    <t>d)</t>
  </si>
  <si>
    <t>c)</t>
  </si>
  <si>
    <t>b)</t>
  </si>
  <si>
    <t>a)</t>
  </si>
  <si>
    <r>
      <t xml:space="preserve">Forms Ideal Gas?  </t>
    </r>
    <r>
      <rPr>
        <sz val="18"/>
        <color theme="1"/>
        <rFont val="Calibri"/>
        <family val="2"/>
        <scheme val="minor"/>
      </rPr>
      <t>Can't form i.g. at T =&gt; ∞; Can form i.g.  At V =&gt; ∞; Can form i.g. at P=&gt;0</t>
    </r>
  </si>
  <si>
    <r>
      <t xml:space="preserve">At low T? </t>
    </r>
    <r>
      <rPr>
        <sz val="18"/>
        <color theme="1"/>
        <rFont val="Calibri"/>
        <family val="2"/>
        <scheme val="minor"/>
      </rPr>
      <t>Excluded Volume goes to ∞</t>
    </r>
  </si>
  <si>
    <r>
      <t xml:space="preserve">Forms a Liquid?   </t>
    </r>
    <r>
      <rPr>
        <sz val="18"/>
        <color theme="1"/>
        <rFont val="Calibri"/>
        <family val="2"/>
        <scheme val="minor"/>
      </rPr>
      <t>NO</t>
    </r>
  </si>
  <si>
    <r>
      <t xml:space="preserve">Excluded Volume?  </t>
    </r>
    <r>
      <rPr>
        <sz val="18"/>
        <color theme="1"/>
        <rFont val="Calibri"/>
        <family val="2"/>
        <scheme val="minor"/>
      </rPr>
      <t>YES</t>
    </r>
  </si>
  <si>
    <r>
      <t>P</t>
    </r>
    <r>
      <rPr>
        <b/>
        <vertAlign val="subscript"/>
        <sz val="18"/>
        <color theme="1"/>
        <rFont val="Calibri (Body)"/>
      </rPr>
      <t>2</t>
    </r>
    <r>
      <rPr>
        <b/>
        <sz val="18"/>
        <color theme="1"/>
        <rFont val="Calibri"/>
        <family val="2"/>
        <scheme val="minor"/>
      </rPr>
      <t xml:space="preserve"> (MPa) = </t>
    </r>
    <r>
      <rPr>
        <sz val="18"/>
        <color theme="1"/>
        <rFont val="Calibri"/>
        <family val="2"/>
        <scheme val="minor"/>
      </rPr>
      <t>0.300  Mpa</t>
    </r>
  </si>
  <si>
    <r>
      <t>T</t>
    </r>
    <r>
      <rPr>
        <b/>
        <vertAlign val="subscript"/>
        <sz val="18"/>
        <color theme="1"/>
        <rFont val="Calibri (Body)"/>
      </rPr>
      <t>2</t>
    </r>
    <r>
      <rPr>
        <b/>
        <sz val="18"/>
        <color theme="1"/>
        <rFont val="Calibri (Body)"/>
      </rPr>
      <t xml:space="preserve"> (K)</t>
    </r>
    <r>
      <rPr>
        <b/>
        <sz val="18"/>
        <color theme="1"/>
        <rFont val="Calibri"/>
        <family val="2"/>
        <scheme val="minor"/>
      </rPr>
      <t xml:space="preserve"> =  </t>
    </r>
    <r>
      <rPr>
        <sz val="18"/>
        <color theme="1"/>
        <rFont val="Calibri"/>
        <family val="2"/>
        <scheme val="minor"/>
      </rPr>
      <t>283K</t>
    </r>
  </si>
  <si>
    <r>
      <rPr>
        <b/>
        <sz val="18"/>
        <color theme="1"/>
        <rFont val="Symbol"/>
        <charset val="2"/>
      </rPr>
      <t>D</t>
    </r>
    <r>
      <rPr>
        <b/>
        <sz val="18"/>
        <color theme="1"/>
        <rFont val="Calibri"/>
        <family val="2"/>
        <scheme val="minor"/>
      </rPr>
      <t>G (J/mole) =</t>
    </r>
    <r>
      <rPr>
        <sz val="18"/>
        <color theme="1"/>
        <rFont val="Calibri"/>
        <family val="2"/>
        <scheme val="minor"/>
      </rPr>
      <t xml:space="preserve"> 496 J/mole</t>
    </r>
  </si>
  <si>
    <r>
      <t>G</t>
    </r>
    <r>
      <rPr>
        <b/>
        <vertAlign val="subscript"/>
        <sz val="18"/>
        <color theme="1"/>
        <rFont val="Calibri (Body)"/>
      </rPr>
      <t xml:space="preserve">2 </t>
    </r>
    <r>
      <rPr>
        <b/>
        <sz val="18"/>
        <color theme="1"/>
        <rFont val="Calibri"/>
        <family val="2"/>
        <scheme val="minor"/>
      </rPr>
      <t xml:space="preserve">(J/mole) = </t>
    </r>
    <r>
      <rPr>
        <sz val="18"/>
        <color theme="1"/>
        <rFont val="Calibri"/>
        <family val="2"/>
        <scheme val="minor"/>
      </rPr>
      <t>496 J/mole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</si>
</sst>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 (Body)"/>
    </font>
    <font>
      <b/>
      <sz val="18"/>
      <color theme="1"/>
      <name val="Calibri (Body)"/>
    </font>
    <font>
      <b/>
      <sz val="18"/>
      <color theme="1"/>
      <name val="Symbol"/>
      <charset val="2"/>
    </font>
    <font>
      <b/>
      <sz val="18"/>
      <color theme="1"/>
      <name val="Calibri"/>
      <family val="2"/>
      <charset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0" fontId="1" fillId="4" borderId="1" xfId="0" quotePrefix="1" applyFont="1" applyFill="1" applyBorder="1"/>
    <xf numFmtId="0" fontId="0" fillId="4" borderId="1" xfId="0" applyFill="1" applyBorder="1"/>
    <xf numFmtId="1" fontId="0" fillId="2" borderId="1" xfId="0" applyNumberFormat="1" applyFill="1" applyBorder="1"/>
    <xf numFmtId="164" fontId="2" fillId="3" borderId="2" xfId="0" applyNumberFormat="1" applyFont="1" applyFill="1" applyBorder="1"/>
    <xf numFmtId="1" fontId="2" fillId="3" borderId="2" xfId="0" applyNumberFormat="1" applyFont="1" applyFill="1" applyBorder="1"/>
    <xf numFmtId="1" fontId="0" fillId="4" borderId="1" xfId="0" applyNumberFormat="1" applyFill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DD304-D888-AE42-B4BD-8705CF1EE4F6}">
  <dimension ref="C6:K17"/>
  <sheetViews>
    <sheetView workbookViewId="0">
      <selection activeCell="H17" sqref="H17"/>
    </sheetView>
  </sheetViews>
  <sheetFormatPr baseColWidth="10" defaultRowHeight="16"/>
  <sheetData>
    <row r="6" spans="3:11">
      <c r="G6" s="1" t="s">
        <v>4</v>
      </c>
    </row>
    <row r="7" spans="3:11">
      <c r="E7" s="2" t="s">
        <v>0</v>
      </c>
      <c r="F7" s="2" t="s">
        <v>1</v>
      </c>
      <c r="G7" s="2" t="s">
        <v>2</v>
      </c>
      <c r="H7" s="2" t="s">
        <v>3</v>
      </c>
      <c r="I7" s="2" t="s">
        <v>5</v>
      </c>
      <c r="J7" s="2" t="s">
        <v>6</v>
      </c>
      <c r="K7" s="2" t="s">
        <v>7</v>
      </c>
    </row>
    <row r="8" spans="3:11">
      <c r="E8" s="3">
        <v>40000</v>
      </c>
      <c r="F8" s="4">
        <v>20</v>
      </c>
      <c r="G8" s="4">
        <v>41.8</v>
      </c>
      <c r="H8" s="4">
        <v>8.4000000000000005E-2</v>
      </c>
      <c r="I8" s="4">
        <v>20</v>
      </c>
      <c r="J8" s="4">
        <v>300</v>
      </c>
      <c r="K8" s="4">
        <v>5</v>
      </c>
    </row>
    <row r="10" spans="3:11">
      <c r="G10" s="5"/>
      <c r="H10" s="6" t="s">
        <v>10</v>
      </c>
    </row>
    <row r="11" spans="3:11">
      <c r="C11" t="s">
        <v>15</v>
      </c>
      <c r="G11" s="2" t="s">
        <v>8</v>
      </c>
      <c r="H11" s="7">
        <f>$F12*($F8-2*$E8/$F13)-$K8*($F8-2*$E8/$J8)+$G8*($F13-$J8)+($H8/2)*($F13^2-$J8^2)</f>
        <v>0</v>
      </c>
    </row>
    <row r="12" spans="3:11">
      <c r="E12" s="5" t="s">
        <v>13</v>
      </c>
      <c r="F12" s="9">
        <v>0.30002220889639242</v>
      </c>
      <c r="G12" s="2" t="s">
        <v>9</v>
      </c>
      <c r="H12" s="7">
        <f>F12*H13/(8.31*F13)-1-(F8-E8/F13)*F12/(8.31*F13)</f>
        <v>-2.6714741530042829E-16</v>
      </c>
    </row>
    <row r="13" spans="3:11">
      <c r="E13" s="5" t="s">
        <v>14</v>
      </c>
      <c r="F13" s="10">
        <v>282.57998544761887</v>
      </c>
      <c r="G13" s="2" t="s">
        <v>11</v>
      </c>
      <c r="H13" s="8">
        <f>20*(8.31*J8/K8)*(1+(F8-E8/J8)*K8/(8.31*J8))</f>
        <v>7705.333333333333</v>
      </c>
    </row>
    <row r="14" spans="3:11">
      <c r="G14" s="2" t="s">
        <v>12</v>
      </c>
      <c r="H14" s="8">
        <f>H13/20</f>
        <v>385.26666666666665</v>
      </c>
    </row>
    <row r="17" spans="3:8">
      <c r="C17" t="s">
        <v>16</v>
      </c>
      <c r="F17" t="s">
        <v>17</v>
      </c>
      <c r="H17" s="11">
        <f>$F12*($F8-$E8/$F13)-$K8*($F8-$E8/$J8)+$G8*($F13-$J8)+($H8/2)*($F13^2-$J8^2)-F13*(G8*LN(F13/J8)+H8*(F13-J8))</f>
        <v>495.89058952120627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6C5A-3615-FD40-9EC6-694E2328FF46}">
  <dimension ref="E7:G15"/>
  <sheetViews>
    <sheetView tabSelected="1" topLeftCell="A7" workbookViewId="0">
      <selection activeCell="F11" sqref="F11"/>
    </sheetView>
  </sheetViews>
  <sheetFormatPr baseColWidth="10" defaultRowHeight="16"/>
  <cols>
    <col min="5" max="5" width="4.33203125" customWidth="1"/>
    <col min="6" max="6" width="73.5" customWidth="1"/>
    <col min="7" max="7" width="76.33203125" customWidth="1"/>
  </cols>
  <sheetData>
    <row r="7" spans="5:7" ht="224" customHeight="1">
      <c r="E7" s="12" t="s">
        <v>22</v>
      </c>
      <c r="F7" s="18" t="s">
        <v>25</v>
      </c>
      <c r="G7" s="18" t="s">
        <v>26</v>
      </c>
    </row>
    <row r="8" spans="5:7" ht="220" customHeight="1">
      <c r="E8" s="12" t="s">
        <v>21</v>
      </c>
      <c r="F8" s="18" t="s">
        <v>24</v>
      </c>
      <c r="G8" s="19" t="s">
        <v>23</v>
      </c>
    </row>
    <row r="9" spans="5:7" ht="63" customHeight="1">
      <c r="E9" s="12" t="s">
        <v>20</v>
      </c>
      <c r="F9" s="12" t="s">
        <v>27</v>
      </c>
      <c r="G9" s="12" t="s">
        <v>28</v>
      </c>
    </row>
    <row r="10" spans="5:7" ht="60" customHeight="1">
      <c r="E10" s="12" t="s">
        <v>19</v>
      </c>
      <c r="F10" s="13" t="s">
        <v>29</v>
      </c>
      <c r="G10" s="12"/>
    </row>
    <row r="11" spans="5:7" ht="60" customHeight="1">
      <c r="E11" s="14" t="s">
        <v>18</v>
      </c>
      <c r="F11" s="14" t="s">
        <v>30</v>
      </c>
      <c r="G11" s="14"/>
    </row>
    <row r="12" spans="5:7" ht="56" customHeight="1">
      <c r="E12" s="17"/>
      <c r="F12" s="17"/>
      <c r="G12" s="17"/>
    </row>
    <row r="13" spans="5:7" ht="53" customHeight="1">
      <c r="E13" s="15"/>
      <c r="F13" s="15"/>
      <c r="G13" s="15"/>
    </row>
    <row r="14" spans="5:7" ht="55" customHeight="1">
      <c r="E14" s="15"/>
      <c r="F14" s="15"/>
      <c r="G14" s="15"/>
    </row>
    <row r="15" spans="5:7" ht="53" customHeight="1">
      <c r="E15" s="16"/>
      <c r="F15" s="15"/>
      <c r="G15" s="15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</vt:lpstr>
      <vt:lpstr>Answer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2021-03-11T03:36:19Z</dcterms:created>
  <dcterms:modified xsi:type="dcterms:W3CDTF">2021-03-14T20:32:56Z</dcterms:modified>
</cp:coreProperties>
</file>